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EBC59E2-3861-C14F-8676-7EE2A6F9CA51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" l="1"/>
  <c r="N59" i="1" s="1"/>
  <c r="I58" i="1"/>
  <c r="N58" i="1" s="1"/>
  <c r="I56" i="1"/>
  <c r="N56" i="1" s="1"/>
  <c r="I55" i="1"/>
  <c r="N55" i="1" s="1"/>
  <c r="O221" i="1"/>
  <c r="O220" i="1"/>
  <c r="I53" i="1"/>
  <c r="N53" i="1" s="1"/>
  <c r="I52" i="1"/>
  <c r="N52" i="1" s="1"/>
  <c r="F6" i="1"/>
  <c r="O218" i="1"/>
  <c r="J58" i="1" l="1"/>
  <c r="O58" i="1" s="1"/>
  <c r="J55" i="1"/>
  <c r="O55" i="1" s="1"/>
  <c r="J52" i="1"/>
  <c r="O52" i="1" s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<sst xmlns="http://schemas.openxmlformats.org/spreadsheetml/2006/main" count="533" uniqueCount="218">
  <si>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</si>
  <si>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</si>
  <si>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</si>
  <si>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</si>
  <si>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</si>
  <si>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</si>
  <si>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</si>
  <si>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</si>
  <si>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</si>
  <si>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</si>
  <si>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</si>
  <si>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</si>
  <si>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</si>
  <si>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</si>
  <si>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</si>
  <si>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</si>
  <si>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</si>
  <si>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</si>
  <si>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</si>
  <si>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</si>
  <si>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</si>
  <si>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</si>
  <si>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</si>
  <si>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</si>
  <si>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</si>
  <si>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</si>
  <si>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</si>
  <si>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</si>
  <si>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</si>
  <si>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</si>
  <si>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</si>
  <si>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</si>
  <si>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</si>
  <si>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</si>
  <si>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</si>
  <si>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</si>
  <si>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</si>
  <si>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</si>
  <si>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</si>
  <si>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</si>
  <si>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</si>
  <si>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</si>
  <si>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</si>
  <si>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</si>
  <si>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</si>
  <si>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</si>
  <si>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</si>
  <si>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</si>
  <si>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</si>
  <si>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</si>
  <si>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</si>
  <si>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</si>
  <si>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</si>
  <si>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</si>
  <si>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</si>
  <si>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</si>
  <si>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</si>
  <si>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</si>
  <si>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</si>
  <si>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</si>
  <si>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</si>
  <si>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</si>
  <si>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</si>
  <si>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</si>
  <si>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</si>
  <si>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</si>
  <si>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</si>
  <si>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</si>
  <si>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</si>
  <si>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</si>
  <si>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</si>
  <si>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</si>
  <si>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</si>
  <si>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</si>
  <si>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</si>
  <si>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</si>
  <si>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</si>
  <si>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</si>
  <si>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</si>
  <si>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</si>
  <si>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</si>
  <si>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</si>
  <si>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</si>
  <si>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</si>
  <si>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</si>
  <si>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</si>
  <si>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</si>
  <si>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</si>
  <si>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</si>
  <si>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</si>
  <si>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</si>
  <si>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</si>
  <si>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</si>
  <si>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</si>
  <si>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</si>
  <si>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</si>
  <si>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</si>
  <si>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</si>
  <si>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</si>
  <si>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</si>
  <si>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</si>
  <si>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</si>
  <si>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</si>
  <si>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</si>
  <si>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</si>
  <si>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</si>
  <si>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</si>
  <si>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</si>
  <si>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</si>
  <si>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</si>
  <si>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</si>
  <si>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</si>
  <si>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</si>
  <si>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</si>
  <si>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</si>
  <si>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</si>
  <si>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</si>
  <si>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</si>
  <si>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</si>
  <si>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</si>
  <si>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</si>
  <si>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</si>
  <si>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</si>
  <si>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</si>
  <si>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</si>
  <si>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</si>
  <si>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</si>
  <si>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</si>
  <si>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</si>
  <si>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</si>
  <si>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</si>
  <si>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</si>
  <si>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</si>
  <si>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</si>
  <si>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</si>
  <si>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</si>
  <si>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</si>
  <si>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</si>
  <si>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</si>
  <si>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</si>
  <si>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</si>
  <si>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</si>
  <si>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</si>
  <si>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</si>
  <si>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</si>
  <si>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</si>
  <si>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</si>
  <si>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</si>
  <si>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</si>
  <si>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</si>
  <si>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</si>
  <si>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</si>
  <si>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</si>
  <si>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</si>
  <si>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</si>
  <si>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</si>
  <si>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</si>
  <si>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</si>
  <si>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</si>
  <si>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</si>
  <si>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</si>
  <si>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</si>
  <si>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</si>
  <si>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</si>
  <si>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</si>
  <si>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</si>
  <si>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</si>
  <si>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</si>
  <si>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</si>
  <si>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</si>
  <si>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</si>
  <si>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</si>
  <si>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</si>
  <si>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</si>
  <si>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</si>
  <si>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</si>
  <si>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</si>
  <si>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</si>
  <si>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</si>
  <si>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</si>
  <si>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</si>
  <si>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</si>
  <si>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</si>
  <si>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</si>
  <si>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</si>
  <si>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</si>
  <si>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</si>
  <si>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</si>
  <si>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</si>
  <si>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</si>
  <si>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</si>
  <si>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</si>
  <si>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</si>
  <si>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</si>
  <si>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</si>
  <si>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</si>
  <si>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</si>
  <si>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</si>
  <si>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</si>
  <si>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</si>
  <si>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</si>
  <si>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</si>
  <si>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</si>
  <si>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</si>
  <si>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</si>
  <si>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</si>
  <si>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</si>
  <si>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</si>
  <si>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</si>
  <si>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</si>
  <si>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(GOOGL) 2/ $2,200 call</t>
  </si>
  <si>
    <t>(GOOGL) 2/ $2,300 call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</si>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</sst>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1"/>
  <sheetViews>
    <sheetView tabSelected="1" zoomScale="44" zoomScaleNormal="50" zoomScalePageLayoutView="64" workbookViewId="0">
      <selection activeCell="J66" sqref="J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3.252E-2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3.212500000000014E-2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6.4645000000000147E-2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6.4645000000000147E-2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209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215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0.86544500000000002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63">
        <v>44586</v>
      </c>
      <c r="B52" s="52"/>
      <c r="C52" s="44" t="s">
        <v>210</v>
      </c>
      <c r="D52" s="44" t="s">
        <v>44</v>
      </c>
      <c r="E52" s="44" t="s">
        <v>45</v>
      </c>
      <c r="F52" s="64">
        <v>2300</v>
      </c>
      <c r="G52" s="65">
        <v>388</v>
      </c>
      <c r="H52" s="84">
        <v>474.70000000000005</v>
      </c>
      <c r="I52" s="57">
        <f>(G52-H52)/(G52)*(-G52*100*P52)/100000</f>
        <v>8.6700000000000055E-2</v>
      </c>
      <c r="J52" s="57">
        <f>I52+I53</f>
        <v>9.2500000000000082E-3</v>
      </c>
      <c r="K52" s="66">
        <v>0.1</v>
      </c>
      <c r="L52" s="67">
        <v>1</v>
      </c>
      <c r="M52" s="66">
        <v>0.1</v>
      </c>
      <c r="N52" s="48">
        <f>I52</f>
        <v>8.6700000000000055E-2</v>
      </c>
      <c r="O52" s="68">
        <f>J52*10</f>
        <v>9.2500000000000082E-2</v>
      </c>
      <c r="P52" s="45">
        <v>1</v>
      </c>
    </row>
    <row r="53" spans="1:16" s="27" customFormat="1" x14ac:dyDescent="0.35">
      <c r="A53" s="42">
        <v>44586</v>
      </c>
      <c r="B53" s="56"/>
      <c r="C53" s="44" t="s">
        <v>211</v>
      </c>
      <c r="D53" s="44" t="s">
        <v>44</v>
      </c>
      <c r="E53" s="45" t="s">
        <v>65</v>
      </c>
      <c r="F53" s="46">
        <v>2300</v>
      </c>
      <c r="G53" s="47">
        <v>304</v>
      </c>
      <c r="H53" s="85">
        <v>381.45000000000005</v>
      </c>
      <c r="I53" s="57">
        <f>(G53-H53)/(G53)*(-G53*100*P53)/100000</f>
        <v>-7.7450000000000047E-2</v>
      </c>
      <c r="J53" s="48"/>
      <c r="K53" s="49"/>
      <c r="L53" s="50"/>
      <c r="M53" s="49"/>
      <c r="N53" s="51">
        <f>I53</f>
        <v>-7.7450000000000047E-2</v>
      </c>
      <c r="O53" s="48"/>
      <c r="P53" s="45">
        <v>-1</v>
      </c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44588</v>
      </c>
      <c r="B55" s="52"/>
      <c r="C55" s="44" t="s">
        <v>212</v>
      </c>
      <c r="D55" s="44" t="s">
        <v>44</v>
      </c>
      <c r="E55" s="44" t="s">
        <v>65</v>
      </c>
      <c r="F55" s="64">
        <v>43</v>
      </c>
      <c r="G55" s="65">
        <v>10.199999999999999</v>
      </c>
      <c r="H55" s="84">
        <v>10.5</v>
      </c>
      <c r="I55" s="57">
        <f>(G55-H55)/(G55)*(-G55*100*P55)/100000</f>
        <v>1.1700000000000028E-2</v>
      </c>
      <c r="J55" s="57">
        <f>I55+I56</f>
        <v>9.75E-3</v>
      </c>
      <c r="K55" s="66">
        <v>0.1</v>
      </c>
      <c r="L55" s="67">
        <v>1</v>
      </c>
      <c r="M55" s="66">
        <v>0.1</v>
      </c>
      <c r="N55" s="48">
        <f>I55</f>
        <v>1.1700000000000028E-2</v>
      </c>
      <c r="O55" s="68">
        <f>J55*10</f>
        <v>9.7500000000000003E-2</v>
      </c>
      <c r="P55" s="45">
        <v>39</v>
      </c>
    </row>
    <row r="56" spans="1:16" s="27" customFormat="1" x14ac:dyDescent="0.35">
      <c r="A56" s="42">
        <v>44588</v>
      </c>
      <c r="B56" s="56"/>
      <c r="C56" s="44" t="s">
        <v>213</v>
      </c>
      <c r="D56" s="44" t="s">
        <v>44</v>
      </c>
      <c r="E56" s="45" t="s">
        <v>45</v>
      </c>
      <c r="F56" s="46">
        <v>43</v>
      </c>
      <c r="G56" s="47">
        <v>7.75</v>
      </c>
      <c r="H56" s="85">
        <v>7.8000000000000007</v>
      </c>
      <c r="I56" s="57">
        <f>(G56-H56)/(G56)*(-G56*100*P56)/100000</f>
        <v>-1.9500000000000279E-3</v>
      </c>
      <c r="J56" s="48"/>
      <c r="K56" s="49"/>
      <c r="L56" s="50"/>
      <c r="M56" s="49"/>
      <c r="N56" s="51">
        <f>I56</f>
        <v>-1.9500000000000279E-3</v>
      </c>
      <c r="O56" s="48"/>
      <c r="P56" s="45">
        <v>-39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44589</v>
      </c>
      <c r="B58" s="52"/>
      <c r="C58" s="44" t="s">
        <v>216</v>
      </c>
      <c r="D58" s="44" t="s">
        <v>44</v>
      </c>
      <c r="E58" s="44" t="s">
        <v>45</v>
      </c>
      <c r="F58" s="64">
        <v>115</v>
      </c>
      <c r="G58" s="65">
        <v>20.2</v>
      </c>
      <c r="H58" s="84">
        <v>22.925000000000001</v>
      </c>
      <c r="I58" s="57">
        <f>(G58-H58)/(G58)*(-G58*100*P58)/100000</f>
        <v>6.8125000000000033E-2</v>
      </c>
      <c r="J58" s="57">
        <f>I58+I59</f>
        <v>1.312500000000013E-2</v>
      </c>
      <c r="K58" s="66">
        <v>0.1</v>
      </c>
      <c r="L58" s="67">
        <v>1</v>
      </c>
      <c r="M58" s="66">
        <v>0.1</v>
      </c>
      <c r="N58" s="48">
        <f>I58</f>
        <v>6.8125000000000033E-2</v>
      </c>
      <c r="O58" s="68">
        <f>J58*10</f>
        <v>0.13125000000000131</v>
      </c>
      <c r="P58" s="45">
        <v>25</v>
      </c>
    </row>
    <row r="59" spans="1:16" s="27" customFormat="1" x14ac:dyDescent="0.35">
      <c r="A59" s="42">
        <v>44589</v>
      </c>
      <c r="B59" s="56"/>
      <c r="C59" s="44" t="s">
        <v>217</v>
      </c>
      <c r="D59" s="44" t="s">
        <v>44</v>
      </c>
      <c r="E59" s="45" t="s">
        <v>65</v>
      </c>
      <c r="F59" s="46">
        <v>115</v>
      </c>
      <c r="G59" s="47">
        <v>16.350000000000001</v>
      </c>
      <c r="H59" s="85">
        <v>18.549999999999997</v>
      </c>
      <c r="I59" s="57">
        <f>(G59-H59)/(G59)*(-G59*100*P59)/100000</f>
        <v>-5.4999999999999903E-2</v>
      </c>
      <c r="J59" s="48"/>
      <c r="K59" s="49"/>
      <c r="L59" s="50"/>
      <c r="M59" s="49"/>
      <c r="N59" s="51">
        <f>I59</f>
        <v>-5.4999999999999903E-2</v>
      </c>
      <c r="O59" s="48"/>
      <c r="P59" s="45">
        <v>-25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2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208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207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2022-01-28T22:32:53Z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