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F329B62-7229-5F49-A015-14AA70154D1E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O230" i="1"/>
  <c r="O229" i="1"/>
  <c r="I57" i="1"/>
  <c r="N57" i="1" s="1"/>
  <c r="I56" i="1"/>
  <c r="O228" i="1"/>
  <c r="O227" i="1"/>
  <c r="O226" i="1"/>
  <c r="O225" i="1"/>
  <c r="O224" i="1"/>
  <c r="O223" i="1"/>
  <c r="O222" i="1"/>
  <c r="O221" i="1"/>
  <c r="F6" i="1"/>
  <c r="O219" i="1"/>
  <c r="J59" i="1" l="1"/>
  <c r="O59" i="1" s="1"/>
  <c r="J56" i="1"/>
  <c r="O56" i="1" s="1"/>
  <c r="N56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<sst xmlns="http://schemas.openxmlformats.org/spreadsheetml/2006/main" count="550" uniqueCount="223">
  <si>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</si>
  <si>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</si>
  <si>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</si>
  <si>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</si>
  <si>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</si>
  <si>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</si>
  <si>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</si>
  <si>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</si>
  <si>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</si>
  <si>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</si>
  <si>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</si>
  <si>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</si>
  <si>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</si>
  <si>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</si>
  <si>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</si>
  <si>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</si>
  <si>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</si>
  <si>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</si>
  <si>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</si>
  <si>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</si>
  <si>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</si>
  <si>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</si>
  <si>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</si>
  <si>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</si>
  <si>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</si>
  <si>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</si>
  <si>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</si>
  <si>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</si>
  <si>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</si>
  <si>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</si>
  <si>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</si>
  <si>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</si>
  <si>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</si>
  <si>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</si>
  <si>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</si>
  <si>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</si>
  <si>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</si>
  <si>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</si>
  <si>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</si>
  <si>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</si>
  <si>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</si>
  <si>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</si>
  <si>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</si>
  <si>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</si>
  <si>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</si>
  <si>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</si>
  <si>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</si>
  <si>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</si>
  <si>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</si>
  <si>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</si>
  <si>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</si>
  <si>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</si>
  <si>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</si>
  <si>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</si>
  <si>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</si>
  <si>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</si>
  <si>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</si>
  <si>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</si>
  <si>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</si>
  <si>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</si>
  <si>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</si>
  <si>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</si>
  <si>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</si>
  <si>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</si>
  <si>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</si>
  <si>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</si>
  <si>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</si>
  <si>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</si>
  <si>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</si>
  <si>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</si>
  <si>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</si>
  <si>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</si>
  <si>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</si>
  <si>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</si>
  <si>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</si>
  <si>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</si>
  <si>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</si>
  <si>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</si>
  <si>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</si>
  <si>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</si>
  <si>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</si>
  <si>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</si>
  <si>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</si>
  <si>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</si>
  <si>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</si>
  <si>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</si>
  <si>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</si>
  <si>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</si>
  <si>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</si>
  <si>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</si>
  <si>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</si>
  <si>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</si>
  <si>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</si>
  <si>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</si>
  <si>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</si>
  <si>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</si>
  <si>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</si>
  <si>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</si>
  <si>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</si>
  <si>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</si>
  <si>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</si>
  <si>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</si>
  <si>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</si>
  <si>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</si>
  <si>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</si>
  <si>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</si>
  <si>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</si>
  <si>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</si>
  <si>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</si>
  <si>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</si>
  <si>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</si>
  <si>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</si>
  <si>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</si>
  <si>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</si>
  <si>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</si>
  <si>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</si>
  <si>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</si>
  <si>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</si>
  <si>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</si>
  <si>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</si>
  <si>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</si>
  <si>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</si>
  <si>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</si>
  <si>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</si>
  <si>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</si>
  <si>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</si>
  <si>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</si>
  <si>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</si>
  <si>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</si>
  <si>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</si>
  <si>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</si>
  <si>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</si>
  <si>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</si>
  <si>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</si>
  <si>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</si>
  <si>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</si>
  <si>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</si>
  <si>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</si>
  <si>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</si>
  <si>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</si>
  <si>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</si>
  <si>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</si>
  <si>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</si>
  <si>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</si>
  <si>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</si>
  <si>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</si>
  <si>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</si>
  <si>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</si>
  <si>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</si>
  <si>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</si>
  <si>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</si>
  <si>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</si>
  <si>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</si>
  <si>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</si>
  <si>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</si>
  <si>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</si>
  <si>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</si>
  <si>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</si>
  <si>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</si>
  <si>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</si>
  <si>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</si>
  <si>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</si>
  <si>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</si>
  <si>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</si>
  <si>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</si>
  <si>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</si>
  <si>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</si>
  <si>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</si>
  <si>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</si>
  <si>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</si>
  <si>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</si>
  <si>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</si>
  <si>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</si>
  <si>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</si>
  <si>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</si>
  <si>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</si>
  <si>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</si>
  <si>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</si>
  <si>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</si>
  <si>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</si>
  <si>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</si>
  <si>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</si>
  <si>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</si>
  <si>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</si>
  <si>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</si>
  <si>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</si>
  <si>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</si>
  <si>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</si>
  <si>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</si>
  <si>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</si>
  <si>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</si>
  <si>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</si>
  <si>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</si>
  <si>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</si>
  <si>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</si>
  <si>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</si>
  <si>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</si>
  <si>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</si>
  <si>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</si>
  <si>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</si>
  <si>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</si>
  <si>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</si>
  <si>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</si>
  <si>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</si>
  <si>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</si>
  <si>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</si>
  <si>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</si>
  <si>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</si>
  <si>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</si>
  <si>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</si>
  <si>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</si>
  <si>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</si>
  <si>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</si>
  <si>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</si>
  <si>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</si>
  <si>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</si>
  <si>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</si>
  <si>
    <t>(QQQ) 4/ $375 put</t>
  </si>
  <si>
    <t>(QQQ) 4/ $380 put</t>
  </si>
  <si>
    <t>QQQ 4/ $375-$380 put spread</t>
  </si>
  <si>
    <t>(TDOC) 4/ $80 put</t>
  </si>
  <si>
    <t>(TDOC) 4/ $75 put</t>
  </si>
  <si>
    <t>TDOC 4/ $75-$80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</si>
</sst>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D61" sqref="D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44644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-2.9999999999995308E-4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3.9849999999999997E-2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0.14205000000000001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0.94284999999999997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222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44642</v>
      </c>
      <c r="B56" s="52"/>
      <c r="C56" s="44" t="s">
        <v>218</v>
      </c>
      <c r="D56" s="44" t="s">
        <v>44</v>
      </c>
      <c r="E56" s="44" t="s">
        <v>65</v>
      </c>
      <c r="F56" s="64">
        <v>375</v>
      </c>
      <c r="G56" s="65">
        <v>25.25</v>
      </c>
      <c r="H56" s="84">
        <v>21.86</v>
      </c>
      <c r="I56" s="57">
        <f>(G56-H56)/(G56)*(-G56*100*P56)/100000</f>
        <v>-8.1360000000000016E-2</v>
      </c>
      <c r="J56" s="57">
        <f>I56+I57</f>
        <v>-4.2000000000000093E-3</v>
      </c>
      <c r="K56" s="66">
        <v>0.1</v>
      </c>
      <c r="L56" s="67">
        <v>1</v>
      </c>
      <c r="M56" s="66">
        <v>0.1</v>
      </c>
      <c r="N56" s="48">
        <f>I56</f>
        <v>-8.1360000000000016E-2</v>
      </c>
      <c r="O56" s="68">
        <f>J56*10</f>
        <v>-4.2000000000000093E-2</v>
      </c>
      <c r="P56" s="45">
        <v>24</v>
      </c>
    </row>
    <row r="57" spans="1:16" s="27" customFormat="1" x14ac:dyDescent="0.35">
      <c r="A57" s="42">
        <v>44642</v>
      </c>
      <c r="B57" s="56"/>
      <c r="C57" s="44" t="s">
        <v>217</v>
      </c>
      <c r="D57" s="44" t="s">
        <v>44</v>
      </c>
      <c r="E57" s="45" t="s">
        <v>45</v>
      </c>
      <c r="F57" s="46">
        <v>375</v>
      </c>
      <c r="G57" s="47">
        <v>21</v>
      </c>
      <c r="H57" s="85">
        <v>17.785</v>
      </c>
      <c r="I57" s="57">
        <f>(G57-H57)/(G57)*(-G57*100*P57)/100000</f>
        <v>7.7160000000000006E-2</v>
      </c>
      <c r="J57" s="48"/>
      <c r="K57" s="49"/>
      <c r="L57" s="50"/>
      <c r="M57" s="49"/>
      <c r="N57" s="51">
        <f>I57</f>
        <v>7.7160000000000006E-2</v>
      </c>
      <c r="O57" s="48"/>
      <c r="P57" s="45">
        <v>-24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44644</v>
      </c>
      <c r="B59" s="52"/>
      <c r="C59" s="44" t="s">
        <v>220</v>
      </c>
      <c r="D59" s="44" t="s">
        <v>44</v>
      </c>
      <c r="E59" s="44" t="s">
        <v>65</v>
      </c>
      <c r="F59" s="64">
        <v>75</v>
      </c>
      <c r="G59" s="65">
        <v>13.6</v>
      </c>
      <c r="H59" s="84">
        <v>11.9</v>
      </c>
      <c r="I59" s="57">
        <f>(G59-H59)/(G59)*(-G59*100*P59)/100000</f>
        <v>-4.4199999999999982E-2</v>
      </c>
      <c r="J59" s="57">
        <f>I59+I60</f>
        <v>3.9000000000000562E-3</v>
      </c>
      <c r="K59" s="66">
        <v>0.1</v>
      </c>
      <c r="L59" s="67">
        <v>1</v>
      </c>
      <c r="M59" s="66">
        <v>0.1</v>
      </c>
      <c r="N59" s="48">
        <f>I59</f>
        <v>-4.4199999999999982E-2</v>
      </c>
      <c r="O59" s="68">
        <f>J59*10</f>
        <v>3.9000000000000562E-2</v>
      </c>
      <c r="P59" s="45">
        <v>26</v>
      </c>
    </row>
    <row r="60" spans="1:16" s="27" customFormat="1" x14ac:dyDescent="0.35">
      <c r="A60" s="42">
        <v>44644</v>
      </c>
      <c r="B60" s="56"/>
      <c r="C60" s="44" t="s">
        <v>221</v>
      </c>
      <c r="D60" s="44" t="s">
        <v>44</v>
      </c>
      <c r="E60" s="45" t="s">
        <v>45</v>
      </c>
      <c r="F60" s="46">
        <v>75</v>
      </c>
      <c r="G60" s="47">
        <v>9.8000000000000007</v>
      </c>
      <c r="H60" s="85">
        <v>7.9499999999999993</v>
      </c>
      <c r="I60" s="57">
        <f>(G60-H60)/(G60)*(-G60*100*P60)/100000</f>
        <v>4.8100000000000039E-2</v>
      </c>
      <c r="J60" s="48"/>
      <c r="K60" s="49"/>
      <c r="L60" s="50"/>
      <c r="M60" s="49"/>
      <c r="N60" s="51">
        <f>I60</f>
        <v>4.8100000000000039E-2</v>
      </c>
      <c r="O60" s="48"/>
      <c r="P60" s="45">
        <v>-26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2022-03-25T03:56:39Z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