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6F93D090-E205-E849-B354-05CD4AE0F634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0" i="1" l="1"/>
  <c r="N60" i="1" s="1"/>
  <c r="I59" i="1"/>
  <c r="N59" i="1" s="1"/>
  <c r="O230" i="1"/>
  <c r="O229" i="1"/>
  <c r="I57" i="1"/>
  <c r="N57" i="1" s="1"/>
  <c r="I56" i="1"/>
  <c r="O228" i="1"/>
  <c r="O227" i="1"/>
  <c r="O226" i="1"/>
  <c r="O225" i="1"/>
  <c r="O224" i="1"/>
  <c r="O223" i="1"/>
  <c r="O222" i="1"/>
  <c r="O221" i="1"/>
  <c r="F6" i="1"/>
  <c r="O219" i="1"/>
  <c r="J59" i="1" l="1"/>
  <c r="O59" i="1" s="1"/>
  <c r="J56" i="1"/>
  <c r="O56" i="1" s="1"/>
  <c r="N56" i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<sst xmlns="http://schemas.openxmlformats.org/spreadsheetml/2006/main" count="550" uniqueCount="223">
  <si>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</si>
  <si>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</si>
  <si>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</si>
  <si>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</si>
  <si>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</si>
  <si>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</si>
  <si>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</si>
  <si>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</si>
  <si>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</si>
  <si>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</si>
  <si>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</si>
  <si>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</si>
  <si>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</si>
  <si>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</si>
  <si>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</si>
  <si>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</si>
  <si>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</si>
  <si>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</si>
  <si>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</si>
  <si>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</si>
  <si>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</si>
  <si>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</si>
  <si>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</si>
  <si>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</si>
  <si>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</si>
  <si>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</si>
  <si>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</si>
  <si>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</si>
  <si>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</si>
  <si>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</si>
  <si>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</si>
  <si>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</si>
  <si>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</si>
  <si>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</si>
  <si>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</si>
  <si>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</si>
  <si>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</si>
  <si>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</si>
  <si>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</si>
  <si>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</si>
  <si>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</si>
  <si>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</si>
  <si>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</si>
  <si>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</si>
  <si>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</si>
  <si>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</si>
  <si>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</si>
  <si>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</si>
  <si>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</si>
  <si>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</si>
  <si>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</si>
  <si>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</si>
  <si>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</si>
  <si>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</si>
  <si>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</si>
  <si>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</si>
  <si>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</si>
  <si>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</si>
  <si>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</si>
  <si>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</si>
  <si>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</si>
  <si>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</si>
  <si>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</si>
  <si>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</si>
  <si>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</si>
  <si>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</si>
  <si>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</si>
  <si>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</si>
  <si>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</si>
  <si>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</si>
  <si>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</si>
  <si>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</si>
  <si>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</si>
  <si>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</si>
  <si>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</si>
  <si>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</si>
  <si>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</si>
  <si>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</si>
  <si>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</si>
  <si>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</si>
  <si>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</si>
  <si>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</si>
  <si>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</si>
  <si>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</si>
  <si>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</si>
  <si>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</si>
  <si>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</si>
  <si>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</si>
  <si>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</si>
  <si>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</si>
  <si>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</si>
  <si>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</si>
  <si>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</si>
  <si>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</si>
  <si>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</si>
  <si>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</si>
  <si>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</si>
  <si>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</si>
  <si>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</si>
  <si>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</si>
  <si>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</si>
  <si>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</si>
  <si>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</si>
  <si>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</si>
  <si>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</si>
  <si>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</si>
  <si>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</si>
  <si>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</si>
  <si>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</si>
  <si>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</si>
  <si>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</si>
  <si>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</si>
  <si>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</si>
  <si>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</si>
  <si>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</si>
  <si>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</si>
  <si>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</si>
  <si>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</si>
  <si>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</si>
  <si>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</si>
  <si>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</si>
  <si>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</si>
  <si>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</si>
  <si>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</si>
  <si>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</si>
  <si>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</si>
  <si>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</si>
  <si>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</si>
  <si>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</si>
  <si>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</si>
  <si>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</si>
  <si>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</si>
  <si>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</si>
  <si>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</si>
  <si>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</si>
  <si>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</si>
  <si>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</si>
  <si>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</si>
  <si>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</si>
  <si>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</si>
  <si>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</si>
  <si>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</si>
  <si>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</si>
  <si>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</si>
  <si>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</si>
  <si>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</si>
  <si>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</si>
  <si>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</si>
  <si>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</si>
  <si>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</si>
  <si>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</si>
  <si>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</si>
  <si>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</si>
  <si>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</si>
  <si>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</si>
  <si>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</si>
  <si>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</si>
  <si>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</si>
  <si>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</si>
  <si>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</si>
  <si>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</si>
  <si>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</si>
  <si>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</si>
  <si>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</si>
  <si>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</si>
  <si>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</si>
  <si>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</si>
  <si>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</si>
  <si>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</si>
  <si>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</si>
  <si>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</si>
  <si>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</si>
  <si>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</si>
  <si>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</si>
  <si>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</si>
  <si>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</si>
  <si>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</si>
  <si>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</si>
  <si>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</si>
  <si>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</si>
  <si>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</si>
  <si>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</si>
  <si>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</si>
  <si>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</si>
  <si>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</si>
  <si>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</si>
  <si>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</si>
  <si>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</si>
  <si>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</si>
  <si>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</si>
  <si>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</si>
  <si>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</si>
  <si>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</si>
  <si>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</si>
  <si>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</si>
  <si>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</si>
  <si>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</si>
  <si>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</si>
  <si>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</si>
  <si>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</si>
  <si>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</si>
  <si>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</si>
  <si>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</si>
  <si>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</si>
  <si>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</si>
  <si>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</si>
  <si>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</si>
  <si>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</si>
  <si>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</si>
  <si>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</si>
  <si>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</si>
  <si>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</si>
  <si>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</si>
  <si>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</si>
  <si>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MARCH Month to Date</t>
  </si>
  <si>
    <t>TDOC 3/ $79-86 put spread</t>
  </si>
  <si>
    <t>QQQ 3/ $365-375 put spread</t>
  </si>
  <si>
    <t>(QQQ) 4/ $375 put</t>
  </si>
  <si>
    <t>(QQQ) 4/ $380 put</t>
  </si>
  <si>
    <t>QQQ 4/ $375-$380 put spread</t>
  </si>
  <si>
    <t>(TDOC) 4/ $80 put</t>
  </si>
  <si>
    <t>(TDOC) 4/ $75 put</t>
  </si>
  <si>
    <t>TDOC 4/ $75-$80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</si>
</sst>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0"/>
  <sheetViews>
    <sheetView tabSelected="1" zoomScale="44" zoomScaleNormal="50" zoomScalePageLayoutView="64" workbookViewId="0">
      <selection activeCell="B7" sqref="B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44645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0.14234999999999998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1.1390000000000001E-2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SUM(F6+F7)-(10.22%)</f>
        <v>5.1539999999999975E-2</v>
      </c>
      <c r="G10" s="61" t="s">
        <v>214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0.15373999999999999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0.95453999999999994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219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 t="s">
        <v>222</v>
      </c>
      <c r="B29" s="53">
        <v>0.1</v>
      </c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-0.2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9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9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44642</v>
      </c>
      <c r="B56" s="52"/>
      <c r="C56" s="44" t="s">
        <v>218</v>
      </c>
      <c r="D56" s="44" t="s">
        <v>44</v>
      </c>
      <c r="E56" s="44" t="s">
        <v>65</v>
      </c>
      <c r="F56" s="64">
        <v>375</v>
      </c>
      <c r="G56" s="65">
        <v>25.25</v>
      </c>
      <c r="H56" s="84">
        <v>21.855</v>
      </c>
      <c r="I56" s="57">
        <f>(G56-H56)/(G56)*(-G56*100*P56)/100000</f>
        <v>-8.1479999999999997E-2</v>
      </c>
      <c r="J56" s="57">
        <f>I56+I57</f>
        <v>-9.5999999999998864E-4</v>
      </c>
      <c r="K56" s="66">
        <v>0.1</v>
      </c>
      <c r="L56" s="67">
        <v>1</v>
      </c>
      <c r="M56" s="66">
        <v>0.1</v>
      </c>
      <c r="N56" s="48">
        <f>I56</f>
        <v>-8.1479999999999997E-2</v>
      </c>
      <c r="O56" s="68">
        <f>J56*10</f>
        <v>-9.5999999999998864E-3</v>
      </c>
      <c r="P56" s="45">
        <v>24</v>
      </c>
    </row>
    <row r="57" spans="1:16" s="27" customFormat="1" x14ac:dyDescent="0.35">
      <c r="A57" s="42">
        <v>44642</v>
      </c>
      <c r="B57" s="56"/>
      <c r="C57" s="44" t="s">
        <v>217</v>
      </c>
      <c r="D57" s="44" t="s">
        <v>44</v>
      </c>
      <c r="E57" s="45" t="s">
        <v>45</v>
      </c>
      <c r="F57" s="46">
        <v>375</v>
      </c>
      <c r="G57" s="47">
        <v>21</v>
      </c>
      <c r="H57" s="85">
        <v>17.645</v>
      </c>
      <c r="I57" s="57">
        <f>(G57-H57)/(G57)*(-G57*100*P57)/100000</f>
        <v>8.0520000000000008E-2</v>
      </c>
      <c r="J57" s="48"/>
      <c r="K57" s="49"/>
      <c r="L57" s="50"/>
      <c r="M57" s="49"/>
      <c r="N57" s="51">
        <f>I57</f>
        <v>8.0520000000000008E-2</v>
      </c>
      <c r="O57" s="48"/>
      <c r="P57" s="45">
        <v>-24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63">
        <v>44644</v>
      </c>
      <c r="B59" s="52"/>
      <c r="C59" s="44" t="s">
        <v>220</v>
      </c>
      <c r="D59" s="44" t="s">
        <v>44</v>
      </c>
      <c r="E59" s="44" t="s">
        <v>65</v>
      </c>
      <c r="F59" s="64">
        <v>75</v>
      </c>
      <c r="G59" s="65">
        <v>13.6</v>
      </c>
      <c r="H59" s="84">
        <v>13.95</v>
      </c>
      <c r="I59" s="57">
        <f>(G59-H59)/(G59)*(-G59*100*P59)/100000</f>
        <v>9.09999999999999E-3</v>
      </c>
      <c r="J59" s="57">
        <f>I59+I60</f>
        <v>1.2349999999999989E-2</v>
      </c>
      <c r="K59" s="66">
        <v>0.1</v>
      </c>
      <c r="L59" s="67">
        <v>1</v>
      </c>
      <c r="M59" s="66">
        <v>0.1</v>
      </c>
      <c r="N59" s="48">
        <f>I59</f>
        <v>9.09999999999999E-3</v>
      </c>
      <c r="O59" s="68">
        <f>J59*10</f>
        <v>0.12349999999999989</v>
      </c>
      <c r="P59" s="45">
        <v>26</v>
      </c>
    </row>
    <row r="60" spans="1:16" s="27" customFormat="1" x14ac:dyDescent="0.35">
      <c r="A60" s="42">
        <v>44644</v>
      </c>
      <c r="B60" s="56"/>
      <c r="C60" s="44" t="s">
        <v>221</v>
      </c>
      <c r="D60" s="44" t="s">
        <v>44</v>
      </c>
      <c r="E60" s="45" t="s">
        <v>45</v>
      </c>
      <c r="F60" s="46">
        <v>75</v>
      </c>
      <c r="G60" s="47">
        <v>9.8000000000000007</v>
      </c>
      <c r="H60" s="85">
        <v>9.6750000000000007</v>
      </c>
      <c r="I60" s="57">
        <f>(G60-H60)/(G60)*(-G60*100*P60)/100000</f>
        <v>3.2499999999999999E-3</v>
      </c>
      <c r="J60" s="48"/>
      <c r="K60" s="49"/>
      <c r="L60" s="50"/>
      <c r="M60" s="49"/>
      <c r="N60" s="51">
        <f>I60</f>
        <v>3.2499999999999999E-3</v>
      </c>
      <c r="O60" s="48"/>
      <c r="P60" s="45">
        <v>-26</v>
      </c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34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2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2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211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  <row r="227" spans="1:16" x14ac:dyDescent="0.35">
      <c r="A227" s="32">
        <v>44609</v>
      </c>
      <c r="B227" s="41">
        <v>44610</v>
      </c>
      <c r="C227" s="44" t="s">
        <v>212</v>
      </c>
      <c r="D227" s="44" t="s">
        <v>44</v>
      </c>
      <c r="E227" s="44" t="s">
        <v>65</v>
      </c>
      <c r="F227" s="64">
        <v>130</v>
      </c>
      <c r="G227" s="65">
        <v>7.85</v>
      </c>
      <c r="H227" s="70">
        <v>9.8000000000000007</v>
      </c>
      <c r="I227" s="51"/>
      <c r="J227" s="51"/>
      <c r="K227" s="66">
        <v>0.1</v>
      </c>
      <c r="L227" s="67">
        <v>1</v>
      </c>
      <c r="M227" s="66">
        <v>0.1</v>
      </c>
      <c r="N227" s="51">
        <v>2.4840000000000001E-2</v>
      </c>
      <c r="O227" s="71">
        <f t="shared" ref="O227:O228" si="96">N227*10</f>
        <v>0.24840000000000001</v>
      </c>
      <c r="P227" s="44">
        <v>12</v>
      </c>
    </row>
    <row r="228" spans="1:16" x14ac:dyDescent="0.35">
      <c r="A228" s="32">
        <v>44602</v>
      </c>
      <c r="B228" s="41">
        <v>44614</v>
      </c>
      <c r="C228" s="44" t="s">
        <v>213</v>
      </c>
      <c r="D228" s="44" t="s">
        <v>44</v>
      </c>
      <c r="E228" s="44" t="s">
        <v>45</v>
      </c>
      <c r="F228" s="64">
        <v>2590</v>
      </c>
      <c r="G228" s="65">
        <v>80</v>
      </c>
      <c r="H228" s="70">
        <v>72.5</v>
      </c>
      <c r="I228" s="51"/>
      <c r="J228" s="51"/>
      <c r="K228" s="66">
        <v>0.1</v>
      </c>
      <c r="L228" s="67">
        <v>1</v>
      </c>
      <c r="M228" s="66">
        <v>0.1</v>
      </c>
      <c r="N228" s="51">
        <v>-9.4000000000000004E-3</v>
      </c>
      <c r="O228" s="71">
        <f t="shared" si="96"/>
        <v>-9.4E-2</v>
      </c>
      <c r="P228" s="44">
        <v>1</v>
      </c>
    </row>
    <row r="229" spans="1:16" x14ac:dyDescent="0.35">
      <c r="A229" s="32">
        <v>44622</v>
      </c>
      <c r="B229" s="41">
        <v>44628</v>
      </c>
      <c r="C229" s="44" t="s">
        <v>215</v>
      </c>
      <c r="D229" s="44" t="s">
        <v>44</v>
      </c>
      <c r="E229" s="44" t="s">
        <v>65</v>
      </c>
      <c r="F229" s="64">
        <v>79</v>
      </c>
      <c r="G229" s="65">
        <v>5.63</v>
      </c>
      <c r="H229" s="70">
        <v>6.95</v>
      </c>
      <c r="I229" s="51"/>
      <c r="J229" s="51"/>
      <c r="K229" s="66">
        <v>0.1</v>
      </c>
      <c r="L229" s="67">
        <v>1</v>
      </c>
      <c r="M229" s="66">
        <v>0.1</v>
      </c>
      <c r="N229" s="51">
        <v>2.3439999999999999E-2</v>
      </c>
      <c r="O229" s="71">
        <f t="shared" ref="O229" si="97">N229*10</f>
        <v>0.2344</v>
      </c>
      <c r="P229" s="44">
        <v>16</v>
      </c>
    </row>
    <row r="230" spans="1:16" x14ac:dyDescent="0.35">
      <c r="A230" s="32">
        <v>44610</v>
      </c>
      <c r="B230" s="41">
        <v>44628</v>
      </c>
      <c r="C230" s="44" t="s">
        <v>216</v>
      </c>
      <c r="D230" s="44" t="s">
        <v>44</v>
      </c>
      <c r="E230" s="44" t="s">
        <v>65</v>
      </c>
      <c r="F230" s="64">
        <v>365</v>
      </c>
      <c r="G230" s="65">
        <v>8.4</v>
      </c>
      <c r="H230" s="70">
        <v>9.9</v>
      </c>
      <c r="I230" s="51"/>
      <c r="J230" s="51"/>
      <c r="K230" s="66">
        <v>0.1</v>
      </c>
      <c r="L230" s="67">
        <v>1</v>
      </c>
      <c r="M230" s="66">
        <v>0.1</v>
      </c>
      <c r="N230" s="51">
        <v>1.67E-2</v>
      </c>
      <c r="O230" s="71">
        <f t="shared" ref="O230" si="98">N230*10</f>
        <v>0.16699999999999998</v>
      </c>
      <c r="P230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2022-03-25T20:52:54Z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