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778AFAE7-4DE2-BC49-9385-E9B5C002AF88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O254" i="1"/>
  <c r="O253" i="1"/>
  <c r="I64" i="1"/>
  <c r="N64" i="1" s="1"/>
  <c r="I63" i="1"/>
  <c r="N63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3" i="1" l="1"/>
  <c r="O63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<sst xmlns="http://schemas.openxmlformats.org/spreadsheetml/2006/main" count="591" uniqueCount="236">
  <si>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</si>
  <si>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</si>
  <si>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</si>
  <si>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</si>
  <si>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</si>
  <si>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</si>
  <si>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</si>
  <si>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</si>
  <si>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</si>
  <si>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</si>
  <si>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</si>
  <si>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</si>
  <si>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</si>
  <si>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</si>
  <si>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</si>
  <si>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</si>
  <si>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</si>
  <si>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</si>
  <si>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</si>
  <si>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</si>
  <si>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</si>
  <si>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</si>
  <si>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</si>
  <si>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</si>
  <si>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</si>
  <si>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</si>
  <si>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</si>
  <si>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</si>
  <si>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</si>
  <si>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</si>
  <si>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</si>
  <si>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</si>
  <si>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</si>
  <si>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</si>
  <si>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</si>
  <si>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</si>
  <si>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</si>
  <si>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</si>
  <si>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</si>
  <si>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</si>
  <si>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</si>
  <si>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</si>
  <si>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</si>
  <si>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</si>
  <si>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</si>
  <si>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</si>
  <si>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</si>
  <si>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</si>
  <si>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</si>
  <si>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</si>
  <si>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</si>
  <si>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</si>
  <si>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</si>
  <si>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</si>
  <si>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</si>
  <si>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</si>
  <si>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</si>
  <si>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</si>
  <si>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</si>
  <si>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</si>
  <si>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</si>
  <si>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</si>
  <si>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</si>
  <si>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</si>
  <si>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</si>
  <si>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</si>
  <si>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</si>
  <si>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</si>
  <si>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</si>
  <si>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</si>
  <si>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</si>
  <si>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</si>
  <si>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</si>
  <si>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</si>
  <si>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</si>
  <si>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</si>
  <si>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</si>
  <si>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</si>
  <si>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</si>
  <si>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</si>
  <si>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</si>
  <si>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</si>
  <si>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</si>
  <si>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</si>
  <si>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</si>
  <si>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</si>
  <si>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</si>
  <si>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</si>
  <si>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</si>
  <si>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</si>
  <si>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</si>
  <si>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</si>
  <si>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</si>
  <si>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</si>
  <si>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</si>
  <si>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</si>
  <si>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</si>
  <si>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</si>
  <si>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</si>
  <si>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</si>
  <si>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</si>
  <si>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</si>
  <si>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</si>
  <si>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</si>
  <si>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</si>
  <si>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</si>
  <si>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</si>
  <si>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</si>
  <si>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</si>
  <si>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</si>
  <si>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</si>
  <si>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</si>
  <si>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</si>
  <si>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</si>
  <si>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</si>
  <si>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</si>
  <si>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</si>
  <si>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</si>
  <si>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</si>
  <si>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</si>
  <si>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</si>
  <si>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</si>
  <si>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</si>
  <si>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</si>
  <si>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</si>
  <si>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</si>
  <si>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</si>
  <si>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</si>
  <si>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</si>
  <si>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</si>
  <si>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</si>
  <si>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</si>
  <si>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</si>
  <si>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</si>
  <si>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</si>
  <si>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</si>
  <si>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</si>
  <si>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</si>
  <si>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</si>
  <si>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</si>
  <si>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</si>
  <si>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</si>
  <si>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</si>
  <si>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</si>
  <si>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</si>
  <si>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</si>
  <si>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</si>
  <si>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</si>
  <si>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</si>
  <si>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</si>
  <si>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</si>
  <si>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</si>
  <si>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</si>
  <si>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</si>
  <si>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</si>
  <si>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</si>
  <si>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</si>
  <si>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</si>
  <si>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</si>
  <si>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</si>
  <si>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</si>
  <si>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</si>
  <si>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</si>
  <si>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</si>
  <si>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</si>
  <si>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</si>
  <si>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</si>
  <si>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</si>
  <si>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</si>
  <si>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</si>
  <si>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</si>
  <si>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</si>
  <si>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</si>
  <si>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</si>
  <si>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</si>
  <si>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</si>
  <si>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</si>
  <si>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</si>
  <si>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</si>
  <si>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</si>
  <si>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</si>
  <si>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</si>
  <si>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</si>
  <si>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</si>
  <si>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</si>
  <si>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</si>
  <si>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</si>
  <si>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</si>
  <si>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</si>
  <si>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</si>
  <si>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</si>
  <si>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</si>
  <si>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</si>
  <si>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</si>
  <si>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</si>
  <si>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</si>
  <si>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</si>
  <si>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</si>
  <si>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</si>
  <si>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</si>
  <si>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</si>
  <si>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</si>
  <si>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</si>
  <si>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</si>
  <si>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</si>
  <si>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</si>
  <si>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</si>
  <si>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</si>
  <si>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</si>
  <si>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</si>
  <si>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</si>
  <si>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</si>
  <si>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</si>
  <si>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</si>
  <si>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</si>
  <si>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</si>
  <si>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</si>
  <si>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</si>
  <si>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</si>
  <si>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</si>
  <si>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</si>
  <si>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</si>
  <si>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</si>
  <si>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</si>
  <si>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</si>
  <si>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</si>
  <si>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</si>
  <si>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</si>
  <si>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</si>
  <si>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</si>
  <si>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JUNE Month to Date</t>
  </si>
  <si>
    <t>SHOP 6/ $395-$405 put spread</t>
  </si>
  <si>
    <t>AMZN 6/ $106-$116 call spread</t>
  </si>
  <si>
    <t>(ARKK) 7/ $54 put</t>
  </si>
  <si>
    <t xml:space="preserve">(ARKK) 7/ $49 put </t>
  </si>
  <si>
    <t>ARKK $49-$54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</si>
</sst>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C6" sqref="C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44743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2.3750000000000007E-2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-1.038E-2</v>
      </c>
      <c r="G10" s="61" t="s">
        <v>230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0.13686999999999999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0.93767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44739</v>
      </c>
      <c r="B63" s="52"/>
      <c r="C63" s="44" t="s">
        <v>233</v>
      </c>
      <c r="D63" s="44" t="s">
        <v>44</v>
      </c>
      <c r="E63" s="44" t="s">
        <v>65</v>
      </c>
      <c r="F63" s="64">
        <v>49</v>
      </c>
      <c r="G63" s="65">
        <v>9.5</v>
      </c>
      <c r="H63" s="83">
        <v>12.875</v>
      </c>
      <c r="I63" s="57">
        <f>(G63-H63)/(G63)*(-G63*100*P63)/100000</f>
        <v>8.4375000000000006E-2</v>
      </c>
      <c r="J63" s="57">
        <f>I63+I64</f>
        <v>2.3750000000000007E-2</v>
      </c>
      <c r="K63" s="66">
        <v>0.1</v>
      </c>
      <c r="L63" s="67">
        <v>1</v>
      </c>
      <c r="M63" s="66">
        <v>0.1</v>
      </c>
      <c r="N63" s="48">
        <f>I63</f>
        <v>8.4375000000000006E-2</v>
      </c>
      <c r="O63" s="68">
        <f>J63*10</f>
        <v>0.23750000000000007</v>
      </c>
      <c r="P63" s="45">
        <v>25</v>
      </c>
    </row>
    <row r="64" spans="1:16" s="27" customFormat="1" x14ac:dyDescent="0.35">
      <c r="A64" s="42">
        <v>44739</v>
      </c>
      <c r="B64" s="56"/>
      <c r="C64" s="44" t="s">
        <v>234</v>
      </c>
      <c r="D64" s="44" t="s">
        <v>44</v>
      </c>
      <c r="E64" s="45" t="s">
        <v>45</v>
      </c>
      <c r="F64" s="46">
        <v>49</v>
      </c>
      <c r="G64" s="47">
        <v>5.55</v>
      </c>
      <c r="H64" s="84">
        <v>7.9749999999999996</v>
      </c>
      <c r="I64" s="57">
        <f>(G64-H64)/(G64)*(-G64*100*P64)/100000</f>
        <v>-6.0624999999999998E-2</v>
      </c>
      <c r="J64" s="48"/>
      <c r="K64" s="49"/>
      <c r="L64" s="50"/>
      <c r="M64" s="49"/>
      <c r="N64" s="51">
        <f>I64</f>
        <v>-6.0624999999999998E-2</v>
      </c>
      <c r="O64" s="48"/>
      <c r="P64" s="45">
        <v>-25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231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232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2022-07-01T20:32:44Z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