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FAEAF4F-E9D1-6D40-A1F3-2AAB889FCD4B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58" i="1" l="1"/>
  <c r="N58" i="1" s="1"/>
  <c r="I57" i="1"/>
  <c r="N57" i="1" s="1"/>
  <c r="I61" i="1"/>
  <c r="N61" i="1" s="1"/>
  <c r="I60" i="1"/>
  <c r="N60" i="1" s="1"/>
  <c r="O256" i="1"/>
  <c r="O255" i="1"/>
  <c r="O254" i="1"/>
  <c r="O253" i="1"/>
  <c r="I64" i="1"/>
  <c r="N64" i="1" s="1"/>
  <c r="I63" i="1"/>
  <c r="N63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57" i="1" l="1"/>
  <c r="O57" i="1" s="1"/>
  <c r="J63" i="1"/>
  <c r="O63" i="1" s="1"/>
  <c r="J60" i="1"/>
  <c r="O60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<sst xmlns="http://schemas.openxmlformats.org/spreadsheetml/2006/main" count="605" uniqueCount="242">
  <si>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</si>
  <si>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</si>
  <si>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</si>
  <si>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</si>
  <si>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</si>
  <si>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</si>
  <si>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</si>
  <si>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</si>
  <si>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</si>
  <si>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</si>
  <si>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</si>
  <si>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</si>
  <si>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</si>
  <si>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</si>
  <si>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</si>
  <si>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</si>
  <si>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</si>
  <si>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</si>
  <si>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</si>
  <si>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</si>
  <si>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</si>
  <si>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</si>
  <si>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</si>
  <si>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</si>
  <si>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</si>
  <si>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</si>
  <si>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</si>
  <si>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</si>
  <si>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</si>
  <si>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</si>
  <si>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</si>
  <si>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</si>
  <si>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</si>
  <si>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</si>
  <si>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</si>
  <si>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</si>
  <si>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</si>
  <si>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</si>
  <si>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</si>
  <si>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</si>
  <si>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</si>
  <si>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</si>
  <si>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</si>
  <si>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</si>
  <si>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</si>
  <si>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</si>
  <si>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</si>
  <si>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</si>
  <si>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</si>
  <si>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</si>
  <si>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</si>
  <si>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</si>
  <si>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</si>
  <si>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</si>
  <si>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</si>
  <si>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</si>
  <si>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</si>
  <si>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</si>
  <si>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</si>
  <si>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</si>
  <si>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</si>
  <si>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</si>
  <si>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</si>
  <si>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</si>
  <si>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</si>
  <si>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</si>
  <si>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</si>
  <si>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</si>
  <si>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</si>
  <si>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</si>
  <si>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</si>
  <si>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</si>
  <si>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</si>
  <si>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</si>
  <si>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</si>
  <si>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</si>
  <si>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</si>
  <si>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</si>
  <si>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</si>
  <si>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</si>
  <si>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</si>
  <si>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</si>
  <si>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</si>
  <si>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</si>
  <si>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</si>
  <si>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</si>
  <si>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</si>
  <si>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</si>
  <si>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</si>
  <si>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</si>
  <si>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</si>
  <si>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</si>
  <si>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</si>
  <si>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</si>
  <si>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</si>
  <si>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</si>
  <si>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</si>
  <si>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</si>
  <si>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</si>
  <si>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</si>
  <si>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</si>
  <si>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</si>
  <si>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</si>
  <si>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</si>
  <si>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</si>
  <si>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</si>
  <si>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</si>
  <si>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</si>
  <si>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</si>
  <si>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</si>
  <si>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</si>
  <si>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</si>
  <si>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</si>
  <si>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</si>
  <si>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</si>
  <si>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</si>
  <si>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</si>
  <si>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</si>
  <si>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</si>
  <si>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</si>
  <si>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</si>
  <si>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</si>
  <si>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</si>
  <si>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</si>
  <si>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</si>
  <si>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</si>
  <si>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</si>
  <si>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</si>
  <si>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</si>
  <si>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</si>
  <si>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</si>
  <si>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</si>
  <si>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</si>
  <si>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</si>
  <si>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</si>
  <si>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</si>
  <si>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</si>
  <si>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</si>
  <si>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</si>
  <si>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</si>
  <si>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</si>
  <si>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</si>
  <si>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</si>
  <si>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</si>
  <si>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</si>
  <si>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</si>
  <si>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</si>
  <si>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</si>
  <si>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</si>
  <si>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</si>
  <si>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</si>
  <si>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</si>
  <si>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</si>
  <si>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</si>
  <si>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</si>
  <si>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</si>
  <si>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</si>
  <si>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</si>
  <si>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</si>
  <si>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</si>
  <si>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</si>
  <si>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</si>
  <si>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</si>
  <si>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</si>
  <si>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</si>
  <si>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</si>
  <si>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</si>
  <si>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</si>
  <si>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</si>
  <si>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</si>
  <si>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</si>
  <si>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</si>
  <si>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</si>
  <si>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</si>
  <si>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</si>
  <si>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</si>
  <si>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</si>
  <si>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</si>
  <si>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</si>
  <si>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</si>
  <si>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</si>
  <si>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</si>
  <si>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</si>
  <si>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</si>
  <si>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</si>
  <si>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</si>
  <si>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</si>
  <si>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</si>
  <si>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</si>
  <si>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</si>
  <si>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</si>
  <si>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</si>
  <si>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</si>
  <si>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</si>
  <si>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</si>
  <si>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</si>
  <si>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</si>
  <si>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</si>
  <si>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</si>
  <si>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</si>
  <si>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</si>
  <si>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</si>
  <si>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</si>
  <si>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</si>
  <si>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</si>
  <si>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</si>
  <si>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</si>
  <si>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</si>
  <si>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</si>
  <si>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</si>
  <si>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</si>
  <si>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</si>
  <si>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</si>
  <si>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</si>
  <si>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</si>
  <si>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</si>
  <si>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</si>
  <si>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</si>
  <si>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</si>
  <si>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</si>
  <si>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</si>
  <si>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</si>
  <si>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</si>
  <si>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</si>
  <si>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</si>
  <si>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</si>
  <si>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</si>
  <si>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</si>
  <si>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</si>
  <si>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</si>
  <si>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</si>
  <si>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</si>
  <si>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(ARKK) 7/ $54 put</t>
  </si>
  <si>
    <t xml:space="preserve">(ARKK) 7/ $49 put </t>
  </si>
  <si>
    <t>(META) 7/ $150 call</t>
  </si>
  <si>
    <t xml:space="preserve">(META) 7/ $155 call </t>
  </si>
  <si>
    <t>JULY Month to Date</t>
  </si>
  <si>
    <t>META 7/ $150-155 call spread</t>
  </si>
  <si>
    <t>ARKK 7/ $49-$54 put spread</t>
  </si>
  <si>
    <t>ROKU 7/ $76-$81 call spread</t>
  </si>
  <si>
    <t>(ROKU) 7/ $76 call</t>
  </si>
  <si>
    <t xml:space="preserve">(ROKU) 7/ $81 call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</si>
</sst>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H62" sqref="H6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44749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3.7500000000000089E-2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SUM(F6+F7)-(11.31%)</f>
        <v>3.7520000000000053E-2</v>
      </c>
      <c r="G10" s="61" t="s">
        <v>236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0.15062000000000006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 t="s">
        <v>237</v>
      </c>
      <c r="B15" s="53">
        <v>0.1</v>
      </c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 t="s">
        <v>239</v>
      </c>
      <c r="B16" s="53">
        <v>0.1</v>
      </c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0.95141999999999993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238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9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63">
        <v>44749</v>
      </c>
      <c r="B57" s="52"/>
      <c r="C57" s="44" t="s">
        <v>240</v>
      </c>
      <c r="D57" s="44" t="s">
        <v>44</v>
      </c>
      <c r="E57" s="44" t="s">
        <v>45</v>
      </c>
      <c r="F57" s="64">
        <v>81</v>
      </c>
      <c r="G57" s="65">
        <v>14.65</v>
      </c>
      <c r="H57" s="83">
        <v>22.6</v>
      </c>
      <c r="I57" s="57">
        <f>(G57-H57)/(G57)*(-G57*100*P57)/100000</f>
        <v>0.19875000000000004</v>
      </c>
      <c r="J57" s="57">
        <f>I57+I58</f>
        <v>1.6875000000000029E-2</v>
      </c>
      <c r="K57" s="66">
        <v>0.1</v>
      </c>
      <c r="L57" s="67">
        <v>1</v>
      </c>
      <c r="M57" s="66">
        <v>0.1</v>
      </c>
      <c r="N57" s="48">
        <f>I57</f>
        <v>0.19875000000000004</v>
      </c>
      <c r="O57" s="68">
        <f>J57*10</f>
        <v>0.16875000000000029</v>
      </c>
      <c r="P57" s="45">
        <v>25</v>
      </c>
    </row>
    <row r="58" spans="1:16" s="27" customFormat="1" x14ac:dyDescent="0.35">
      <c r="A58" s="42">
        <v>44749</v>
      </c>
      <c r="B58" s="56"/>
      <c r="C58" s="44" t="s">
        <v>241</v>
      </c>
      <c r="D58" s="44" t="s">
        <v>44</v>
      </c>
      <c r="E58" s="45" t="s">
        <v>65</v>
      </c>
      <c r="F58" s="46">
        <v>81</v>
      </c>
      <c r="G58" s="47">
        <v>10.6</v>
      </c>
      <c r="H58" s="84">
        <v>17.875</v>
      </c>
      <c r="I58" s="57">
        <f>(G58-H58)/(G58)*(-G58*100*P58)/100000</f>
        <v>-0.18187500000000001</v>
      </c>
      <c r="J58" s="48"/>
      <c r="K58" s="49"/>
      <c r="L58" s="50"/>
      <c r="M58" s="49"/>
      <c r="N58" s="51">
        <f>I58</f>
        <v>-0.18187500000000001</v>
      </c>
      <c r="O58" s="48"/>
      <c r="P58" s="45">
        <v>-25</v>
      </c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63">
        <v>44748</v>
      </c>
      <c r="B60" s="52"/>
      <c r="C60" s="44" t="s">
        <v>234</v>
      </c>
      <c r="D60" s="44" t="s">
        <v>44</v>
      </c>
      <c r="E60" s="44" t="s">
        <v>45</v>
      </c>
      <c r="F60" s="64">
        <v>155</v>
      </c>
      <c r="G60" s="65">
        <v>18.100000000000001</v>
      </c>
      <c r="H60" s="83">
        <v>7.375</v>
      </c>
      <c r="I60" s="57">
        <f>(G60-H60)/(G60)*(-G60*100*P60)/100000</f>
        <v>-0.26812500000000006</v>
      </c>
      <c r="J60" s="57">
        <f>I60+I61</f>
        <v>5.0000000000000044E-3</v>
      </c>
      <c r="K60" s="66">
        <v>0.1</v>
      </c>
      <c r="L60" s="67">
        <v>1</v>
      </c>
      <c r="M60" s="66">
        <v>0.1</v>
      </c>
      <c r="N60" s="48">
        <f>I60</f>
        <v>-0.26812500000000006</v>
      </c>
      <c r="O60" s="68">
        <f>J60*10</f>
        <v>5.0000000000000044E-2</v>
      </c>
      <c r="P60" s="45">
        <v>25</v>
      </c>
    </row>
    <row r="61" spans="1:16" s="27" customFormat="1" x14ac:dyDescent="0.35">
      <c r="A61" s="42">
        <v>44748</v>
      </c>
      <c r="B61" s="56"/>
      <c r="C61" s="44" t="s">
        <v>235</v>
      </c>
      <c r="D61" s="44" t="s">
        <v>44</v>
      </c>
      <c r="E61" s="45" t="s">
        <v>65</v>
      </c>
      <c r="F61" s="46">
        <v>155</v>
      </c>
      <c r="G61" s="47">
        <v>14.1</v>
      </c>
      <c r="H61" s="84">
        <v>3.1749999999999998</v>
      </c>
      <c r="I61" s="57">
        <f>(G61-H61)/(G61)*(-G61*100*P61)/100000</f>
        <v>0.27312500000000006</v>
      </c>
      <c r="J61" s="48"/>
      <c r="K61" s="49"/>
      <c r="L61" s="50"/>
      <c r="M61" s="49"/>
      <c r="N61" s="51">
        <f>I61</f>
        <v>0.27312500000000006</v>
      </c>
      <c r="O61" s="48"/>
      <c r="P61" s="45">
        <v>-25</v>
      </c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44739</v>
      </c>
      <c r="B63" s="52"/>
      <c r="C63" s="44" t="s">
        <v>232</v>
      </c>
      <c r="D63" s="44" t="s">
        <v>44</v>
      </c>
      <c r="E63" s="44" t="s">
        <v>65</v>
      </c>
      <c r="F63" s="64">
        <v>49</v>
      </c>
      <c r="G63" s="65">
        <v>9.5</v>
      </c>
      <c r="H63" s="83">
        <v>17.825000000000003</v>
      </c>
      <c r="I63" s="57">
        <f>(G63-H63)/(G63)*(-G63*100*P63)/100000</f>
        <v>0.20812500000000006</v>
      </c>
      <c r="J63" s="57">
        <f>I63+I64</f>
        <v>1.5625000000000056E-2</v>
      </c>
      <c r="K63" s="66">
        <v>0.1</v>
      </c>
      <c r="L63" s="67">
        <v>1</v>
      </c>
      <c r="M63" s="66">
        <v>0.1</v>
      </c>
      <c r="N63" s="48">
        <f>I63</f>
        <v>0.20812500000000006</v>
      </c>
      <c r="O63" s="68">
        <f>J63*10</f>
        <v>0.15625000000000056</v>
      </c>
      <c r="P63" s="45">
        <v>25</v>
      </c>
    </row>
    <row r="64" spans="1:16" s="27" customFormat="1" x14ac:dyDescent="0.35">
      <c r="A64" s="42">
        <v>44739</v>
      </c>
      <c r="B64" s="56"/>
      <c r="C64" s="44" t="s">
        <v>233</v>
      </c>
      <c r="D64" s="44" t="s">
        <v>44</v>
      </c>
      <c r="E64" s="45" t="s">
        <v>45</v>
      </c>
      <c r="F64" s="46">
        <v>49</v>
      </c>
      <c r="G64" s="47">
        <v>5.55</v>
      </c>
      <c r="H64" s="84">
        <v>13.25</v>
      </c>
      <c r="I64" s="57">
        <f>(G64-H64)/(G64)*(-G64*100*P64)/100000</f>
        <v>-0.1925</v>
      </c>
      <c r="J64" s="48"/>
      <c r="K64" s="49"/>
      <c r="L64" s="50"/>
      <c r="M64" s="49"/>
      <c r="N64" s="51">
        <f>I64</f>
        <v>-0.1925</v>
      </c>
      <c r="O64" s="48"/>
      <c r="P64" s="45">
        <v>-25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8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8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8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8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9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9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8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8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8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230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231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2022-07-08T03:01:10Z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