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F4904D0C-C547-E24C-8064-BE35FBA9AA3F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9" i="1" l="1"/>
  <c r="O258" i="1" l="1"/>
  <c r="I60" i="1" l="1"/>
  <c r="N60" i="1" s="1"/>
  <c r="I59" i="1"/>
  <c r="N59" i="1" s="1"/>
  <c r="J59" i="1" l="1"/>
  <c r="O59" i="1" s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<sst xmlns="http://schemas.openxmlformats.org/spreadsheetml/2006/main" count="618" uniqueCount="245">
  <si>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</si>
  <si>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</si>
  <si>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</si>
  <si>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</si>
  <si>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</si>
  <si>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</si>
  <si>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</si>
  <si>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</si>
  <si>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</si>
  <si>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</si>
  <si>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</si>
  <si>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</si>
  <si>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</si>
  <si>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</si>
  <si>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</si>
  <si>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</si>
  <si>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</si>
  <si>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</si>
  <si>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</si>
  <si>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</si>
  <si>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</si>
  <si>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</si>
  <si>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</si>
  <si>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</si>
  <si>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</si>
  <si>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</si>
  <si>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</si>
  <si>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</si>
  <si>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</si>
  <si>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</si>
  <si>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</si>
  <si>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</si>
  <si>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</si>
  <si>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</si>
  <si>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</si>
  <si>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</si>
  <si>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</si>
  <si>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</si>
  <si>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</si>
  <si>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</si>
  <si>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</si>
  <si>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</si>
  <si>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</si>
  <si>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</si>
  <si>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</si>
  <si>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</si>
  <si>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</si>
  <si>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</si>
  <si>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</si>
  <si>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</si>
  <si>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</si>
  <si>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</si>
  <si>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</si>
  <si>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</si>
  <si>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</si>
  <si>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</si>
  <si>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</si>
  <si>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</si>
  <si>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</si>
  <si>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</si>
  <si>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</si>
  <si>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</si>
  <si>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</si>
  <si>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</si>
  <si>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</si>
  <si>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</si>
  <si>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</si>
  <si>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</si>
  <si>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</si>
  <si>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</si>
  <si>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</si>
  <si>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</si>
  <si>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</si>
  <si>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</si>
  <si>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</si>
  <si>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</si>
  <si>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</si>
  <si>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</si>
  <si>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</si>
  <si>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</si>
  <si>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</si>
  <si>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</si>
  <si>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</si>
  <si>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</si>
  <si>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</si>
  <si>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</si>
  <si>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</si>
  <si>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</si>
  <si>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</si>
  <si>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</si>
  <si>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</si>
  <si>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</si>
  <si>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</si>
  <si>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</si>
  <si>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</si>
  <si>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</si>
  <si>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</si>
  <si>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</si>
  <si>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</si>
  <si>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</si>
  <si>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</si>
  <si>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</si>
  <si>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</si>
  <si>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</si>
  <si>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</si>
  <si>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</si>
  <si>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</si>
  <si>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</si>
  <si>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</si>
  <si>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</si>
  <si>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</si>
  <si>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</si>
  <si>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</si>
  <si>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</si>
  <si>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</si>
  <si>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</si>
  <si>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</si>
  <si>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</si>
  <si>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</si>
  <si>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</si>
  <si>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</si>
  <si>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</si>
  <si>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</si>
  <si>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</si>
  <si>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</si>
  <si>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</si>
  <si>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</si>
  <si>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</si>
  <si>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</si>
  <si>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</si>
  <si>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</si>
  <si>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</si>
  <si>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</si>
  <si>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</si>
  <si>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</si>
  <si>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</si>
  <si>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</si>
  <si>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</si>
  <si>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</si>
  <si>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</si>
  <si>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</si>
  <si>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</si>
  <si>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</si>
  <si>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</si>
  <si>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</si>
  <si>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</si>
  <si>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</si>
  <si>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</si>
  <si>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</si>
  <si>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</si>
  <si>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</si>
  <si>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</si>
  <si>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</si>
  <si>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</si>
  <si>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</si>
  <si>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</si>
  <si>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</si>
  <si>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</si>
  <si>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</si>
  <si>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</si>
  <si>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</si>
  <si>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</si>
  <si>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</si>
  <si>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</si>
  <si>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</si>
  <si>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</si>
  <si>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</si>
  <si>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</si>
  <si>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</si>
  <si>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</si>
  <si>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</si>
  <si>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</si>
  <si>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</si>
  <si>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</si>
  <si>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</si>
  <si>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</si>
  <si>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</si>
  <si>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</si>
  <si>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</si>
  <si>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</si>
  <si>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</si>
  <si>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</si>
  <si>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</si>
  <si>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</si>
  <si>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</si>
  <si>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</si>
  <si>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</si>
  <si>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</si>
  <si>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</si>
  <si>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</si>
  <si>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</si>
  <si>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</si>
  <si>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</si>
  <si>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</si>
  <si>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</si>
  <si>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</si>
  <si>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</si>
  <si>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</si>
  <si>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</si>
  <si>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</si>
  <si>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</si>
  <si>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</si>
  <si>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</si>
  <si>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</si>
  <si>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</si>
  <si>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</si>
  <si>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</si>
  <si>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</si>
  <si>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</si>
  <si>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</si>
  <si>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</si>
  <si>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</si>
  <si>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</si>
  <si>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</si>
  <si>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</si>
  <si>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</si>
  <si>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</si>
  <si>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</si>
  <si>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</si>
  <si>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</si>
  <si>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</si>
  <si>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</si>
  <si>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</si>
  <si>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</si>
  <si>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</si>
  <si>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</si>
  <si>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</si>
  <si>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</si>
  <si>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</si>
  <si>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</si>
  <si>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</si>
  <si>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</si>
  <si>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</si>
  <si>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</si>
  <si>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</si>
  <si>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</si>
  <si>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</si>
  <si>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</si>
  <si>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</si>
  <si>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</si>
  <si>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</si>
  <si>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(AAPL) 10/ $125 call</t>
  </si>
  <si>
    <t xml:space="preserve">(AAPL) 10/ $130 call </t>
  </si>
  <si>
    <t>AAPL 10/ $125-$130 call spead</t>
  </si>
  <si>
    <t>OCT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</si>
</sst>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topLeftCell="A3" zoomScale="63" zoomScaleNormal="50" zoomScalePageLayoutView="64" workbookViewId="0">
      <selection activeCell="A6" sqref="A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44844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0.16578999999999999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8.9999999999999993E-3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5.3890000000000007E-2</v>
      </c>
      <c r="G10" s="23" t="s">
        <v>244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0.17479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243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0.97558999999999996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44837</v>
      </c>
      <c r="B59" s="46"/>
      <c r="C59" s="38" t="s">
        <v>241</v>
      </c>
      <c r="D59" s="38" t="s">
        <v>44</v>
      </c>
      <c r="E59" s="38" t="s">
        <v>45</v>
      </c>
      <c r="F59" s="55">
        <v>130</v>
      </c>
      <c r="G59" s="56">
        <v>15.5</v>
      </c>
      <c r="H59" s="74">
        <v>15.975000000000001</v>
      </c>
      <c r="I59" s="49">
        <f>(G59-H59)/(G59)*(-G59*100*P59)/100000</f>
        <v>1.1400000000000033E-2</v>
      </c>
      <c r="J59" s="49">
        <f>I59+I60</f>
        <v>8.9999999999999993E-3</v>
      </c>
      <c r="K59" s="57">
        <v>0.1</v>
      </c>
      <c r="L59" s="58">
        <v>1</v>
      </c>
      <c r="M59" s="57">
        <v>0.1</v>
      </c>
      <c r="N59" s="42">
        <f>I59</f>
        <v>1.1400000000000033E-2</v>
      </c>
      <c r="O59" s="59">
        <f>J59*10</f>
        <v>0.09</v>
      </c>
      <c r="P59" s="39">
        <v>24</v>
      </c>
    </row>
    <row r="60" spans="1:16" s="27" customFormat="1" x14ac:dyDescent="0.35">
      <c r="A60" s="36">
        <v>44837</v>
      </c>
      <c r="B60" s="37"/>
      <c r="C60" s="38" t="s">
        <v>242</v>
      </c>
      <c r="D60" s="38" t="s">
        <v>44</v>
      </c>
      <c r="E60" s="39" t="s">
        <v>65</v>
      </c>
      <c r="F60" s="40">
        <v>130</v>
      </c>
      <c r="G60" s="41">
        <v>11.45</v>
      </c>
      <c r="H60" s="75">
        <v>11.55</v>
      </c>
      <c r="I60" s="49">
        <f>(G60-H60)/(G60)*(-G60*100*P60)/100000</f>
        <v>-2.4000000000000341E-3</v>
      </c>
      <c r="J60" s="42"/>
      <c r="K60" s="43"/>
      <c r="L60" s="44"/>
      <c r="M60" s="43"/>
      <c r="N60" s="45">
        <f>I60</f>
        <v>-2.4000000000000341E-3</v>
      </c>
      <c r="O60" s="42"/>
      <c r="P60" s="39">
        <v>-24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34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34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2022-10-11T02:03:53Z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